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7600" windowHeight="14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9" i="1"/>
  <c r="J21"/>
  <c r="J20"/>
  <c r="J19"/>
  <c r="J18"/>
  <c r="I9"/>
  <c r="J9" s="1"/>
  <c r="L6"/>
  <c r="L3"/>
  <c r="M7"/>
  <c r="Q9"/>
  <c r="N9"/>
  <c r="J4"/>
  <c r="I10"/>
  <c r="J10" s="1"/>
  <c r="I11"/>
  <c r="J11" s="1"/>
  <c r="G6"/>
  <c r="J6" s="1"/>
  <c r="G5"/>
  <c r="G4"/>
  <c r="I12"/>
  <c r="J3" l="1"/>
  <c r="I3"/>
  <c r="I5"/>
  <c r="N10"/>
  <c r="R6" s="1"/>
  <c r="I4"/>
  <c r="J5"/>
  <c r="I6"/>
  <c r="Q10"/>
  <c r="R10" s="1"/>
  <c r="J12"/>
  <c r="R5" l="1"/>
  <c r="Q5"/>
  <c r="Q4"/>
  <c r="R4"/>
  <c r="Q6"/>
  <c r="Q3"/>
  <c r="R3"/>
  <c r="S3"/>
  <c r="S4"/>
  <c r="S6"/>
  <c r="S5"/>
  <c r="T3"/>
  <c r="T4"/>
  <c r="T5"/>
  <c r="T6"/>
  <c r="O10"/>
</calcChain>
</file>

<file path=xl/sharedStrings.xml><?xml version="1.0" encoding="utf-8"?>
<sst xmlns="http://schemas.openxmlformats.org/spreadsheetml/2006/main" count="46" uniqueCount="34">
  <si>
    <t>Range</t>
  </si>
  <si>
    <t>Temperature</t>
  </si>
  <si>
    <t>Tcal</t>
  </si>
  <si>
    <t>Tempco</t>
  </si>
  <si>
    <t>Meas(min)</t>
  </si>
  <si>
    <t>Meas(max)</t>
  </si>
  <si>
    <t>Tol,abs</t>
  </si>
  <si>
    <t>Units</t>
  </si>
  <si>
    <t>ppm</t>
  </si>
  <si>
    <t>Input signal</t>
  </si>
  <si>
    <t>Rdg/range</t>
  </si>
  <si>
    <t>Rdg/range/TC</t>
  </si>
  <si>
    <t>V</t>
  </si>
  <si>
    <t>Delta</t>
  </si>
  <si>
    <t>24h</t>
  </si>
  <si>
    <t>10min</t>
  </si>
  <si>
    <t>90d</t>
  </si>
  <si>
    <t>1y</t>
  </si>
  <si>
    <t>ACAL</t>
  </si>
  <si>
    <t>NO ACAL</t>
  </si>
  <si>
    <t>User input values</t>
  </si>
  <si>
    <t>Calculated values</t>
  </si>
  <si>
    <t>Result values</t>
  </si>
  <si>
    <t>Specification values</t>
  </si>
  <si>
    <t>ppm OFF</t>
  </si>
  <si>
    <t>Reading</t>
  </si>
  <si>
    <t>Min</t>
  </si>
  <si>
    <t>Max</t>
  </si>
  <si>
    <t>SPAN</t>
  </si>
  <si>
    <t>NA_Total (min)</t>
  </si>
  <si>
    <t>NA_Total (max)</t>
  </si>
  <si>
    <t>AC_Total (min)</t>
  </si>
  <si>
    <t>AC_Total (max)</t>
  </si>
  <si>
    <t>Median</t>
  </si>
</sst>
</file>

<file path=xl/styles.xml><?xml version="1.0" encoding="utf-8"?>
<styleSheet xmlns="http://schemas.openxmlformats.org/spreadsheetml/2006/main">
  <numFmts count="4">
    <numFmt numFmtId="165" formatCode="0.000000"/>
    <numFmt numFmtId="166" formatCode="0.0000000"/>
    <numFmt numFmtId="169" formatCode="0.000"/>
    <numFmt numFmtId="171" formatCode="0.000E+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1" fontId="0" fillId="0" borderId="0" xfId="0" applyNumberFormat="1"/>
    <xf numFmtId="171" fontId="0" fillId="0" borderId="0" xfId="0" applyNumberFormat="1"/>
    <xf numFmtId="1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1" fontId="1" fillId="0" borderId="0" xfId="0" applyNumberFormat="1" applyFont="1" applyAlignment="1">
      <alignment horizontal="center"/>
    </xf>
    <xf numFmtId="165" fontId="0" fillId="0" borderId="0" xfId="0" applyNumberForma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6" fontId="0" fillId="6" borderId="0" xfId="0" applyNumberFormat="1" applyFill="1" applyAlignment="1">
      <alignment horizontal="center"/>
    </xf>
    <xf numFmtId="166" fontId="1" fillId="6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165" fontId="1" fillId="3" borderId="0" xfId="0" applyNumberFormat="1" applyFont="1" applyFill="1" applyAlignment="1">
      <alignment horizontal="center"/>
    </xf>
    <xf numFmtId="169" fontId="1" fillId="4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6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302565738100539"/>
          <c:y val="4.9923345737279468E-2"/>
          <c:w val="0.68538137612648842"/>
          <c:h val="0.82650679620587952"/>
        </c:manualLayout>
      </c:layout>
      <c:lineChart>
        <c:grouping val="standard"/>
        <c:ser>
          <c:idx val="0"/>
          <c:order val="0"/>
          <c:tx>
            <c:strRef>
              <c:f>Лист1!$H$2</c:f>
              <c:strCache>
                <c:ptCount val="1"/>
                <c:pt idx="0">
                  <c:v>Reading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Лист1!$B$3:$B$6</c:f>
              <c:strCache>
                <c:ptCount val="4"/>
                <c:pt idx="0">
                  <c:v>10min</c:v>
                </c:pt>
                <c:pt idx="1">
                  <c:v>24h</c:v>
                </c:pt>
                <c:pt idx="2">
                  <c:v>90d</c:v>
                </c:pt>
                <c:pt idx="3">
                  <c:v>1y</c:v>
                </c:pt>
              </c:strCache>
            </c:strRef>
          </c:cat>
          <c:val>
            <c:numRef>
              <c:f>Лист1!$J$18:$J$21</c:f>
              <c:numCache>
                <c:formatCode>0.000000</c:formatCode>
                <c:ptCount val="4"/>
                <c:pt idx="0">
                  <c:v>10.00004</c:v>
                </c:pt>
                <c:pt idx="1">
                  <c:v>10.00004</c:v>
                </c:pt>
                <c:pt idx="2">
                  <c:v>10.00004</c:v>
                </c:pt>
                <c:pt idx="3">
                  <c:v>10.00004</c:v>
                </c:pt>
              </c:numCache>
            </c:numRef>
          </c:val>
        </c:ser>
        <c:ser>
          <c:idx val="1"/>
          <c:order val="1"/>
          <c:tx>
            <c:strRef>
              <c:f>Лист1!$I$2</c:f>
              <c:strCache>
                <c:ptCount val="1"/>
                <c:pt idx="0">
                  <c:v>Meas(min)</c:v>
                </c:pt>
              </c:strCache>
            </c:strRef>
          </c:tx>
          <c:cat>
            <c:strRef>
              <c:f>Лист1!$B$3:$B$6</c:f>
              <c:strCache>
                <c:ptCount val="4"/>
                <c:pt idx="0">
                  <c:v>10min</c:v>
                </c:pt>
                <c:pt idx="1">
                  <c:v>24h</c:v>
                </c:pt>
                <c:pt idx="2">
                  <c:v>90d</c:v>
                </c:pt>
                <c:pt idx="3">
                  <c:v>1y</c:v>
                </c:pt>
              </c:strCache>
            </c:strRef>
          </c:cat>
          <c:val>
            <c:numRef>
              <c:f>Лист1!$I$3:$I$6</c:f>
              <c:numCache>
                <c:formatCode>0.0000000</c:formatCode>
                <c:ptCount val="4"/>
                <c:pt idx="0">
                  <c:v>9.9999990000000007</c:v>
                </c:pt>
                <c:pt idx="1">
                  <c:v>9.9999944999999997</c:v>
                </c:pt>
                <c:pt idx="2">
                  <c:v>9.9999734999999994</c:v>
                </c:pt>
                <c:pt idx="3">
                  <c:v>9.9999594999999992</c:v>
                </c:pt>
              </c:numCache>
            </c:numRef>
          </c:val>
        </c:ser>
        <c:ser>
          <c:idx val="2"/>
          <c:order val="2"/>
          <c:tx>
            <c:strRef>
              <c:f>Лист1!$J$2</c:f>
              <c:strCache>
                <c:ptCount val="1"/>
                <c:pt idx="0">
                  <c:v>Meas(max)</c:v>
                </c:pt>
              </c:strCache>
            </c:strRef>
          </c:tx>
          <c:cat>
            <c:strRef>
              <c:f>Лист1!$B$3:$B$6</c:f>
              <c:strCache>
                <c:ptCount val="4"/>
                <c:pt idx="0">
                  <c:v>10min</c:v>
                </c:pt>
                <c:pt idx="1">
                  <c:v>24h</c:v>
                </c:pt>
                <c:pt idx="2">
                  <c:v>90d</c:v>
                </c:pt>
                <c:pt idx="3">
                  <c:v>1y</c:v>
                </c:pt>
              </c:strCache>
            </c:strRef>
          </c:cat>
          <c:val>
            <c:numRef>
              <c:f>Лист1!$J$3:$J$6</c:f>
              <c:numCache>
                <c:formatCode>0.0000000</c:formatCode>
                <c:ptCount val="4"/>
                <c:pt idx="0">
                  <c:v>10.000000999999999</c:v>
                </c:pt>
                <c:pt idx="1">
                  <c:v>10.0000055</c:v>
                </c:pt>
                <c:pt idx="2">
                  <c:v>10.000026500000001</c:v>
                </c:pt>
                <c:pt idx="3">
                  <c:v>10.000040500000001</c:v>
                </c:pt>
              </c:numCache>
            </c:numRef>
          </c:val>
        </c:ser>
        <c:ser>
          <c:idx val="3"/>
          <c:order val="3"/>
          <c:tx>
            <c:strRef>
              <c:f>Лист1!$Q$2</c:f>
              <c:strCache>
                <c:ptCount val="1"/>
                <c:pt idx="0">
                  <c:v>NA_Total (min)</c:v>
                </c:pt>
              </c:strCache>
            </c:strRef>
          </c:tx>
          <c:val>
            <c:numRef>
              <c:f>Лист1!$Q$3:$Q$6</c:f>
              <c:numCache>
                <c:formatCode>0.0000000</c:formatCode>
                <c:ptCount val="4"/>
                <c:pt idx="0">
                  <c:v>9.9999837000000014</c:v>
                </c:pt>
                <c:pt idx="1">
                  <c:v>9.9999792000000003</c:v>
                </c:pt>
                <c:pt idx="2">
                  <c:v>9.9999582</c:v>
                </c:pt>
                <c:pt idx="3">
                  <c:v>9.9999441999999998</c:v>
                </c:pt>
              </c:numCache>
            </c:numRef>
          </c:val>
        </c:ser>
        <c:ser>
          <c:idx val="4"/>
          <c:order val="4"/>
          <c:tx>
            <c:strRef>
              <c:f>Лист1!$R$2</c:f>
              <c:strCache>
                <c:ptCount val="1"/>
                <c:pt idx="0">
                  <c:v>NA_Total (max)</c:v>
                </c:pt>
              </c:strCache>
            </c:strRef>
          </c:tx>
          <c:val>
            <c:numRef>
              <c:f>Лист1!$R$3:$R$6</c:f>
              <c:numCache>
                <c:formatCode>0.0000000</c:formatCode>
                <c:ptCount val="4"/>
                <c:pt idx="0">
                  <c:v>10.000016299999999</c:v>
                </c:pt>
                <c:pt idx="1">
                  <c:v>10.0000208</c:v>
                </c:pt>
                <c:pt idx="2">
                  <c:v>10.0000418</c:v>
                </c:pt>
                <c:pt idx="3">
                  <c:v>10.0000558</c:v>
                </c:pt>
              </c:numCache>
            </c:numRef>
          </c:val>
        </c:ser>
        <c:ser>
          <c:idx val="5"/>
          <c:order val="5"/>
          <c:tx>
            <c:strRef>
              <c:f>Лист1!$S$2</c:f>
              <c:strCache>
                <c:ptCount val="1"/>
                <c:pt idx="0">
                  <c:v>AC_Total (min)</c:v>
                </c:pt>
              </c:strCache>
            </c:strRef>
          </c:tx>
          <c:val>
            <c:numRef>
              <c:f>Лист1!$S$3:$S$6</c:f>
              <c:numCache>
                <c:formatCode>0.0000000</c:formatCode>
                <c:ptCount val="4"/>
                <c:pt idx="0">
                  <c:v>9.9999942000000015</c:v>
                </c:pt>
                <c:pt idx="1">
                  <c:v>9.9999897000000004</c:v>
                </c:pt>
                <c:pt idx="2">
                  <c:v>9.9999687000000002</c:v>
                </c:pt>
                <c:pt idx="3">
                  <c:v>9.9999547</c:v>
                </c:pt>
              </c:numCache>
            </c:numRef>
          </c:val>
        </c:ser>
        <c:ser>
          <c:idx val="6"/>
          <c:order val="6"/>
          <c:tx>
            <c:strRef>
              <c:f>Лист1!$T$2</c:f>
              <c:strCache>
                <c:ptCount val="1"/>
                <c:pt idx="0">
                  <c:v>AC_Total (max)</c:v>
                </c:pt>
              </c:strCache>
            </c:strRef>
          </c:tx>
          <c:val>
            <c:numRef>
              <c:f>Лист1!$T$3:$T$6</c:f>
              <c:numCache>
                <c:formatCode>0.0000000</c:formatCode>
                <c:ptCount val="4"/>
                <c:pt idx="0">
                  <c:v>10.000005799999999</c:v>
                </c:pt>
                <c:pt idx="1">
                  <c:v>10.0000103</c:v>
                </c:pt>
                <c:pt idx="2">
                  <c:v>10.0000313</c:v>
                </c:pt>
                <c:pt idx="3">
                  <c:v>10.0000453</c:v>
                </c:pt>
              </c:numCache>
            </c:numRef>
          </c:val>
        </c:ser>
        <c:marker val="1"/>
        <c:axId val="112979968"/>
        <c:axId val="112982272"/>
      </c:lineChart>
      <c:catAx>
        <c:axId val="112979968"/>
        <c:scaling>
          <c:orientation val="minMax"/>
        </c:scaling>
        <c:axPos val="b"/>
        <c:tickLblPos val="nextTo"/>
        <c:crossAx val="112982272"/>
        <c:crosses val="autoZero"/>
        <c:auto val="1"/>
        <c:lblAlgn val="ctr"/>
        <c:lblOffset val="100"/>
      </c:catAx>
      <c:valAx>
        <c:axId val="112982272"/>
        <c:scaling>
          <c:orientation val="minMax"/>
        </c:scaling>
        <c:axPos val="l"/>
        <c:majorGridlines>
          <c:spPr>
            <a:ln>
              <a:solidFill>
                <a:srgbClr val="4F81BD">
                  <a:alpha val="18000"/>
                </a:srgbClr>
              </a:solidFill>
            </a:ln>
          </c:spPr>
        </c:majorGridlines>
        <c:numFmt formatCode="0.000000" sourceLinked="1"/>
        <c:tickLblPos val="nextTo"/>
        <c:crossAx val="11297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83254436725103"/>
          <c:y val="0.23635136978184998"/>
          <c:w val="0.16720512548592267"/>
          <c:h val="0.4492821305680576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571498</xdr:colOff>
      <xdr:row>13</xdr:row>
      <xdr:rowOff>91108</xdr:rowOff>
    </xdr:from>
    <xdr:to>
      <xdr:col>11</xdr:col>
      <xdr:colOff>538369</xdr:colOff>
      <xdr:row>32</xdr:row>
      <xdr:rowOff>49696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1"/>
  <sheetViews>
    <sheetView tabSelected="1" zoomScale="115" zoomScaleNormal="115" workbookViewId="0">
      <selection activeCell="F7" sqref="F7"/>
    </sheetView>
  </sheetViews>
  <sheetFormatPr defaultRowHeight="15"/>
  <cols>
    <col min="1" max="1" width="3" customWidth="1"/>
    <col min="4" max="4" width="11.42578125" customWidth="1"/>
    <col min="5" max="5" width="7.85546875" customWidth="1"/>
    <col min="6" max="6" width="14.140625" customWidth="1"/>
    <col min="7" max="7" width="15.42578125" customWidth="1"/>
    <col min="8" max="8" width="14.28515625" customWidth="1"/>
    <col min="9" max="10" width="11.7109375" customWidth="1"/>
    <col min="11" max="11" width="1.85546875" customWidth="1"/>
    <col min="12" max="12" width="12.28515625" bestFit="1" customWidth="1"/>
    <col min="13" max="13" width="12.7109375" customWidth="1"/>
    <col min="14" max="14" width="12.85546875" customWidth="1"/>
    <col min="15" max="15" width="10.28515625" bestFit="1" customWidth="1"/>
    <col min="16" max="16" width="7.7109375" customWidth="1"/>
    <col min="17" max="17" width="12.85546875" customWidth="1"/>
    <col min="18" max="18" width="11.42578125" customWidth="1"/>
    <col min="19" max="19" width="12.7109375" customWidth="1"/>
    <col min="20" max="20" width="11.5703125" customWidth="1"/>
  </cols>
  <sheetData>
    <row r="1" spans="2:20">
      <c r="Q1" s="16" t="s">
        <v>19</v>
      </c>
      <c r="R1" s="16"/>
      <c r="S1" s="15" t="s">
        <v>18</v>
      </c>
      <c r="T1" s="15"/>
    </row>
    <row r="2" spans="2:20">
      <c r="C2" s="1" t="s">
        <v>6</v>
      </c>
      <c r="D2" s="7" t="s">
        <v>10</v>
      </c>
      <c r="E2" s="14" t="s">
        <v>7</v>
      </c>
      <c r="F2" s="7" t="s">
        <v>0</v>
      </c>
      <c r="G2" s="7" t="s">
        <v>9</v>
      </c>
      <c r="H2" s="7" t="s">
        <v>25</v>
      </c>
      <c r="I2" s="7" t="s">
        <v>4</v>
      </c>
      <c r="J2" s="7" t="s">
        <v>5</v>
      </c>
      <c r="K2" s="1"/>
      <c r="L2" s="1" t="s">
        <v>24</v>
      </c>
      <c r="M2" s="7" t="s">
        <v>1</v>
      </c>
      <c r="N2" s="1" t="s">
        <v>11</v>
      </c>
      <c r="O2" s="7" t="s">
        <v>3</v>
      </c>
      <c r="P2" s="1" t="s">
        <v>2</v>
      </c>
      <c r="Q2" s="1" t="s">
        <v>29</v>
      </c>
      <c r="R2" s="1" t="s">
        <v>30</v>
      </c>
      <c r="S2" s="1" t="s">
        <v>31</v>
      </c>
      <c r="T2" s="1" t="s">
        <v>32</v>
      </c>
    </row>
    <row r="3" spans="2:20">
      <c r="B3" s="7" t="s">
        <v>15</v>
      </c>
      <c r="C3" s="18">
        <v>0.05</v>
      </c>
      <c r="D3" s="18">
        <v>0.05</v>
      </c>
      <c r="E3" s="14" t="s">
        <v>8</v>
      </c>
      <c r="F3" s="17">
        <v>10</v>
      </c>
      <c r="G3" s="27">
        <v>10</v>
      </c>
      <c r="H3" s="25">
        <v>10.00004</v>
      </c>
      <c r="I3" s="22">
        <f>G3-I9</f>
        <v>9.9999990000000007</v>
      </c>
      <c r="J3" s="22">
        <f>G3+I9</f>
        <v>10.000000999999999</v>
      </c>
      <c r="K3" s="1"/>
      <c r="L3" s="26">
        <f>((H3/G3)-1)*1000000</f>
        <v>4.0000000001150227</v>
      </c>
      <c r="M3" s="17">
        <v>26</v>
      </c>
      <c r="N3" s="18">
        <v>0.01</v>
      </c>
      <c r="O3" s="19">
        <v>0.5</v>
      </c>
      <c r="P3" s="17">
        <v>23</v>
      </c>
      <c r="Q3" s="21">
        <f>G3-I9-N10</f>
        <v>9.9999837000000014</v>
      </c>
      <c r="R3" s="21">
        <f>J3+N10</f>
        <v>10.000016299999999</v>
      </c>
      <c r="S3" s="22">
        <f>I3-Q10</f>
        <v>9.9999942000000015</v>
      </c>
      <c r="T3" s="22">
        <f>J3+Q10</f>
        <v>10.000005799999999</v>
      </c>
    </row>
    <row r="4" spans="2:20">
      <c r="B4" s="7" t="s">
        <v>14</v>
      </c>
      <c r="C4" s="18">
        <v>0.5</v>
      </c>
      <c r="D4" s="18">
        <v>0.05</v>
      </c>
      <c r="E4" s="14" t="s">
        <v>8</v>
      </c>
      <c r="F4" s="1">
        <v>10</v>
      </c>
      <c r="G4" s="2">
        <f>G3</f>
        <v>10</v>
      </c>
      <c r="H4" s="1" t="s">
        <v>26</v>
      </c>
      <c r="I4" s="22">
        <f>G4-I10</f>
        <v>9.9999944999999997</v>
      </c>
      <c r="J4" s="22">
        <f>G3+I10</f>
        <v>10.0000055</v>
      </c>
      <c r="K4" s="1"/>
      <c r="L4" s="20"/>
      <c r="M4" s="1"/>
      <c r="N4" s="1"/>
      <c r="O4" s="7"/>
      <c r="P4" s="1"/>
      <c r="Q4" s="21">
        <f>I4-N10</f>
        <v>9.9999792000000003</v>
      </c>
      <c r="R4" s="21">
        <f>J4+N10</f>
        <v>10.0000208</v>
      </c>
      <c r="S4" s="22">
        <f>I4-Q10</f>
        <v>9.9999897000000004</v>
      </c>
      <c r="T4" s="22">
        <f>J4+Q10</f>
        <v>10.0000103</v>
      </c>
    </row>
    <row r="5" spans="2:20">
      <c r="B5" s="7" t="s">
        <v>16</v>
      </c>
      <c r="C5" s="18">
        <v>2.6</v>
      </c>
      <c r="D5" s="18">
        <v>0.05</v>
      </c>
      <c r="E5" s="14" t="s">
        <v>8</v>
      </c>
      <c r="F5" s="1">
        <v>10</v>
      </c>
      <c r="G5" s="2">
        <f>G3</f>
        <v>10</v>
      </c>
      <c r="H5" s="27">
        <v>9.9999909999999996</v>
      </c>
      <c r="I5" s="22">
        <f>G5-I11</f>
        <v>9.9999734999999994</v>
      </c>
      <c r="J5" s="22">
        <f>G5+I11</f>
        <v>10.000026500000001</v>
      </c>
      <c r="K5" s="1"/>
      <c r="L5" s="23" t="s">
        <v>28</v>
      </c>
      <c r="M5" s="7" t="s">
        <v>18</v>
      </c>
      <c r="N5" s="1" t="s">
        <v>11</v>
      </c>
      <c r="O5" s="7" t="s">
        <v>3</v>
      </c>
      <c r="P5" s="1" t="s">
        <v>2</v>
      </c>
      <c r="Q5" s="21">
        <f>I5-N10</f>
        <v>9.9999582</v>
      </c>
      <c r="R5" s="21">
        <f>J5+N10</f>
        <v>10.0000418</v>
      </c>
      <c r="S5" s="22">
        <f>I5-Q10</f>
        <v>9.9999687000000002</v>
      </c>
      <c r="T5" s="22">
        <f>J5+Q10</f>
        <v>10.0000313</v>
      </c>
    </row>
    <row r="6" spans="2:20">
      <c r="B6" s="7" t="s">
        <v>17</v>
      </c>
      <c r="C6" s="18">
        <v>4</v>
      </c>
      <c r="D6" s="18">
        <v>0.05</v>
      </c>
      <c r="E6" s="14" t="s">
        <v>8</v>
      </c>
      <c r="F6" s="1">
        <v>10</v>
      </c>
      <c r="G6" s="2">
        <f>G3</f>
        <v>10</v>
      </c>
      <c r="H6" s="1" t="s">
        <v>27</v>
      </c>
      <c r="I6" s="22">
        <f>G6-I12</f>
        <v>9.9999594999999992</v>
      </c>
      <c r="J6" s="22">
        <f>G6+I12</f>
        <v>10.000040500000001</v>
      </c>
      <c r="K6" s="1"/>
      <c r="L6" s="26">
        <f>ABS(((H7-H5)/F6)*1000000)</f>
        <v>4.9000000000631871</v>
      </c>
      <c r="M6" s="1"/>
      <c r="N6" s="18">
        <v>0.01</v>
      </c>
      <c r="O6" s="19">
        <v>0.15</v>
      </c>
      <c r="P6" s="20">
        <v>23</v>
      </c>
      <c r="Q6" s="21">
        <f>I6-N10</f>
        <v>9.9999441999999998</v>
      </c>
      <c r="R6" s="21">
        <f>J6+N10</f>
        <v>10.0000558</v>
      </c>
      <c r="S6" s="22">
        <f>I6-Q10</f>
        <v>9.9999547</v>
      </c>
      <c r="T6" s="22">
        <f>J6+Q10</f>
        <v>10.0000453</v>
      </c>
    </row>
    <row r="7" spans="2:20">
      <c r="H7" s="28">
        <v>10.00004</v>
      </c>
      <c r="M7" s="24">
        <f>ABS(M3-P3)</f>
        <v>3</v>
      </c>
      <c r="N7" s="24" t="s">
        <v>13</v>
      </c>
    </row>
    <row r="8" spans="2:20">
      <c r="H8" t="s">
        <v>33</v>
      </c>
      <c r="Q8" s="4"/>
    </row>
    <row r="9" spans="2:20">
      <c r="B9" s="10" t="s">
        <v>20</v>
      </c>
      <c r="C9" s="10"/>
      <c r="H9" s="29">
        <f>MEDIAN(H5,H7)</f>
        <v>10.0000155</v>
      </c>
      <c r="I9" s="5">
        <f>((C3/1000000)*F3+((D3/1000000)*F3))</f>
        <v>1.0000000000000002E-6</v>
      </c>
      <c r="J9" s="6">
        <f>(I9/F3)*1000000</f>
        <v>0.10000000000000002</v>
      </c>
      <c r="N9" s="3">
        <f>((N3/1000000)*F3+((O3/1000000)*F3))</f>
        <v>5.0999999999999995E-6</v>
      </c>
      <c r="Q9" s="3">
        <f>((N6/1000000)*F3+((O6/1000000)*F3))</f>
        <v>1.5999999999999999E-6</v>
      </c>
    </row>
    <row r="10" spans="2:20">
      <c r="B10" s="11" t="s">
        <v>21</v>
      </c>
      <c r="C10" s="11"/>
      <c r="I10" s="5">
        <f>((C4/1000000)*F4+((D4/1000000)*F4))</f>
        <v>5.4999999999999999E-6</v>
      </c>
      <c r="J10" s="6">
        <f>(I10/F4)*1000000</f>
        <v>0.55000000000000004</v>
      </c>
      <c r="N10" s="8">
        <f>N9*M7</f>
        <v>1.5299999999999999E-5</v>
      </c>
      <c r="O10" s="6">
        <f>(N10/F6)*1000000</f>
        <v>1.53</v>
      </c>
      <c r="Q10" s="8">
        <f>Q9*M7</f>
        <v>4.7999999999999998E-6</v>
      </c>
      <c r="R10" s="6">
        <f>(Q10/F6)*1000000</f>
        <v>0.48</v>
      </c>
    </row>
    <row r="11" spans="2:20">
      <c r="B11" s="13" t="s">
        <v>22</v>
      </c>
      <c r="C11" s="13"/>
      <c r="I11" s="5">
        <f>((C5/1000000)*F5+((D5/1000000)*F5))</f>
        <v>2.65E-5</v>
      </c>
      <c r="J11" s="6">
        <f>(I11/F5)*1000000</f>
        <v>2.65</v>
      </c>
      <c r="N11" s="7" t="s">
        <v>12</v>
      </c>
      <c r="O11" s="7" t="s">
        <v>8</v>
      </c>
      <c r="Q11" s="7" t="s">
        <v>12</v>
      </c>
      <c r="R11" s="7" t="s">
        <v>8</v>
      </c>
    </row>
    <row r="12" spans="2:20">
      <c r="B12" s="12" t="s">
        <v>23</v>
      </c>
      <c r="C12" s="12"/>
      <c r="I12" s="5">
        <f>((C6/1000000)*F6+((D6/1000000)*F6))</f>
        <v>4.0499999999999995E-5</v>
      </c>
      <c r="J12" s="6">
        <f>(I12/F6)*1000000</f>
        <v>4.0499999999999989</v>
      </c>
    </row>
    <row r="13" spans="2:20">
      <c r="I13" s="7" t="s">
        <v>12</v>
      </c>
      <c r="J13" s="7" t="s">
        <v>8</v>
      </c>
    </row>
    <row r="18" spans="10:10">
      <c r="J18" s="9">
        <f>H3</f>
        <v>10.00004</v>
      </c>
    </row>
    <row r="19" spans="10:10">
      <c r="J19" s="9">
        <f>H3</f>
        <v>10.00004</v>
      </c>
    </row>
    <row r="20" spans="10:10">
      <c r="J20" s="9">
        <f>H3</f>
        <v>10.00004</v>
      </c>
    </row>
    <row r="21" spans="10:10">
      <c r="J21" s="9">
        <f>H3</f>
        <v>10.00004</v>
      </c>
    </row>
  </sheetData>
  <mergeCells count="6">
    <mergeCell ref="Q1:R1"/>
    <mergeCell ref="S1:T1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2015-11-11T03:42:41Z</dcterms:created>
  <dcterms:modified xsi:type="dcterms:W3CDTF">2015-11-11T04:43:49Z</dcterms:modified>
</cp:coreProperties>
</file>